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lessandra Siesto\Desktop\Gare\25-2024 - Servizio di pulizia\Versione finale _ Atti Rettificati\"/>
    </mc:Choice>
  </mc:AlternateContent>
  <workbookProtection workbookAlgorithmName="SHA-512" workbookHashValue="YJ2MmHWyudW3eFakPqkHdGC9tUhyNqurF1z6rMPLmgzApdIhv54+djEH3nTbA8KLJ2XFzZkOjvvjAbgF2wUXZA==" workbookSaltValue="nCtC4yt+tZHI09WdxFMG6A==" workbookSpinCount="100000" lockStructure="1"/>
  <bookViews>
    <workbookView xWindow="480" yWindow="180" windowWidth="17490" windowHeight="10950"/>
  </bookViews>
  <sheets>
    <sheet name="Cauzioni e Contributo" sheetId="2" r:id="rId1"/>
    <sheet name="Foglio1" sheetId="3" state="hidden" r:id="rId2"/>
  </sheets>
  <definedNames>
    <definedName name="_xlnm.Print_Area" localSheetId="0">'Cauzioni e Contributo'!$A$1:$J$16</definedName>
  </definedNames>
  <calcPr calcId="162913"/>
</workbook>
</file>

<file path=xl/calcChain.xml><?xml version="1.0" encoding="utf-8"?>
<calcChain xmlns="http://schemas.openxmlformats.org/spreadsheetml/2006/main">
  <c r="F16" i="2" l="1"/>
  <c r="I16" i="2" l="1"/>
  <c r="G16" i="2" l="1"/>
  <c r="E6" i="2" l="1"/>
  <c r="E8" i="2" s="1"/>
  <c r="G14" i="2" l="1"/>
  <c r="J6" i="2" l="1"/>
  <c r="J8" i="2" s="1"/>
  <c r="I6" i="2"/>
  <c r="I8" i="2" s="1"/>
  <c r="I9" i="2" s="1"/>
  <c r="H6" i="2"/>
  <c r="H8" i="2" s="1"/>
  <c r="H9" i="2" s="1"/>
  <c r="G6" i="2"/>
  <c r="G8" i="2" s="1"/>
  <c r="F6" i="2"/>
  <c r="F8" i="2" s="1"/>
  <c r="D6" i="2"/>
  <c r="D8" i="2" s="1"/>
  <c r="K1" i="2" l="1"/>
  <c r="L2" i="2" s="1"/>
  <c r="E9" i="2"/>
  <c r="J9" i="2"/>
  <c r="G9" i="2"/>
  <c r="K2" i="2" l="1"/>
  <c r="I11" i="2" l="1"/>
  <c r="H14" i="2" l="1"/>
  <c r="H16" i="2" l="1"/>
</calcChain>
</file>

<file path=xl/sharedStrings.xml><?xml version="1.0" encoding="utf-8"?>
<sst xmlns="http://schemas.openxmlformats.org/spreadsheetml/2006/main" count="44" uniqueCount="34">
  <si>
    <t>CIG</t>
  </si>
  <si>
    <t>Importo posto a base di gara</t>
  </si>
  <si>
    <t>Quota stazioni appaltanti</t>
  </si>
  <si>
    <t>Quota operatori economici</t>
  </si>
  <si>
    <t>Inferiore a € 40.000</t>
  </si>
  <si>
    <t>Uguale o maggiore a € 40.000 e inferiore a € 150.000</t>
  </si>
  <si>
    <t>Uguale o maggiore a € 150.000 e inferiore a € 300.000</t>
  </si>
  <si>
    <t>Uguale o maggiore a € 300.000 e inferiore a € 500.000</t>
  </si>
  <si>
    <t>Uguale o maggiore a € 500.000 e inferiore a € 800.000</t>
  </si>
  <si>
    <t>Uguale o maggiore a € 800.000 e inferiore a € 1.000.000</t>
  </si>
  <si>
    <t>Uguale o maggiore a € 1.000.000,00 e inferiore a</t>
  </si>
  <si>
    <t>Uguale o maggiore a € 5.000.000 e inferiore a</t>
  </si>
  <si>
    <t>Uguale o maggiore a € 20.000.000</t>
  </si>
  <si>
    <t>Lotto</t>
  </si>
  <si>
    <t>Importo Contributo CIG per O.E.</t>
  </si>
  <si>
    <t>Totale</t>
  </si>
  <si>
    <t>UNI CEI ISO9000</t>
  </si>
  <si>
    <t>Ecolabel
UE</t>
  </si>
  <si>
    <t>UNI EN ISO 14064-1 oppure
UNI ISO/TS 14067</t>
  </si>
  <si>
    <t>Certificazioni possedute dal partecipante</t>
  </si>
  <si>
    <t>c</t>
  </si>
  <si>
    <t>a</t>
  </si>
  <si>
    <t>nc</t>
  </si>
  <si>
    <t>Registrazione EMAS</t>
  </si>
  <si>
    <t>Certificazione Ambientale UNI
ENISO14001</t>
  </si>
  <si>
    <t>INDICARE CON UN 'SI' I LOTTI PER I QUALI SI CONCORRE</t>
  </si>
  <si>
    <t>==&gt;</t>
  </si>
  <si>
    <t>Garanzia ridotta</t>
  </si>
  <si>
    <t>PMI</t>
  </si>
  <si>
    <t>Garanzia Provvisoria Base (2% base d'asta)</t>
  </si>
  <si>
    <t>IMPORTO complessivo presunto al netto dell'opzione al rinnovo</t>
  </si>
  <si>
    <t xml:space="preserve">INDICARE CON UN 'SI' IL POSSESSO DELLE CERTIFICAZIONE ABILITANTI LA RIDUZIONE DELLA GARANZIA PROVVISORIA, AI
SENSI DEL CO. 8, ART. 
106, D.LGS. 36/2023.
</t>
  </si>
  <si>
    <t xml:space="preserve">PERCENTUALE GARANZIA PROVVISORIA BASE APPLICABILE AL NETTO DELLE RIDUZIONI DI CUI AL CO. 8, ART. 108, D.LGS. 36/2023 </t>
  </si>
  <si>
    <t>rating di legalità e rating di impresa o altre certificazioni cui art. 106, co. 8, ultimo periodo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</si>
</sst>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&quot;€&quot;\ #,##0.00;[Red]\-&quot;€&quot;\ #,##0.00"/>
    <numFmt numFmtId="165" formatCode="_-&quot;€&quot;\ * #,##0.00_-;\-&quot;€&quot;\ * #,##0.00_-;_-&quot;€&quot;\ * &quot;-&quot;??_-;_-@_-"/>
    <numFmt numFmtId="166" formatCode="_-* #,##0.00_-;\-* #,##0.00_-;_-* &quot;-&quot;??_-;_-@_-"/>
    <numFmt numFmtId="167" formatCode="#,##0.00000"/>
    <numFmt numFmtId="168" formatCode="0.00000"/>
    <numFmt numFmtId="169" formatCode="_-[$€-410]\ * #,##0.00_-;\-[$€-410]\ * #,##0.00_-;_-[$€-410]\ * &quot;-&quot;??_-;_-@_-"/>
    <numFmt numFmtId="170" formatCode="0.000"/>
    <numFmt numFmtId="171" formatCode="_-[$€-410]\ * #,##0.00000_-;\-[$€-410]\ * #,##0.00000_-;_-[$€-410]\ * &quot;-&quot;??_-;_-@_-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sz val="11"/>
      <name val="Garamond"/>
      <family val="1"/>
    </font>
    <font>
      <b/>
      <sz val="14"/>
      <color theme="0"/>
      <name val="Garamond"/>
      <family val="1"/>
    </font>
    <font>
      <sz val="9"/>
      <name val="Garamond"/>
      <family val="1"/>
    </font>
    <font>
      <b/>
      <sz val="12"/>
      <name val="Garamond"/>
      <family val="1"/>
    </font>
    <font>
      <b/>
      <sz val="11"/>
      <name val="Garamond"/>
      <family val="1"/>
    </font>
    <font>
      <b/>
      <sz val="14"/>
      <color rgb="FFC00000"/>
      <name val="Garamond"/>
      <family val="1"/>
    </font>
    <font>
      <sz val="12"/>
      <name val="Garamond"/>
      <family val="1"/>
    </font>
    <font>
      <b/>
      <sz val="11"/>
      <name val="Garamond"/>
    </font>
    <font>
      <sz val="11"/>
      <name val="Garamond"/>
    </font>
    <font>
      <sz val="12"/>
      <name val="Garamond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darkGray">
        <fgColor theme="3"/>
        <bgColor theme="4"/>
      </patternFill>
    </fill>
    <fill>
      <patternFill patternType="solid">
        <fgColor theme="4" tint="0.79998168889431442"/>
        <bgColor theme="4"/>
      </patternFill>
    </fill>
  </fills>
  <borders count="1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theme="1"/>
      </bottom>
      <diagonal/>
    </border>
    <border>
      <left/>
      <right/>
      <top style="medium">
        <color indexed="64"/>
      </top>
      <bottom style="thin">
        <color theme="1"/>
      </bottom>
      <diagonal/>
    </border>
    <border>
      <left/>
      <right style="medium">
        <color indexed="64"/>
      </right>
      <top style="medium">
        <color indexed="64"/>
      </top>
      <bottom style="thin">
        <color theme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/>
      <right style="thin">
        <color indexed="64"/>
      </right>
      <top style="thin">
        <color indexed="64"/>
      </top>
      <bottom style="dashed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0">
    <xf numFmtId="0" fontId="0" fillId="0" borderId="0"/>
    <xf numFmtId="166" fontId="1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0"/>
    <xf numFmtId="165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66">
    <xf numFmtId="0" fontId="0" fillId="0" borderId="0" xfId="0"/>
    <xf numFmtId="0" fontId="4" fillId="0" borderId="0" xfId="0" applyFont="1" applyAlignment="1">
      <alignment horizontal="center" vertical="center" wrapText="1"/>
    </xf>
    <xf numFmtId="0" fontId="0" fillId="0" borderId="0" xfId="0" applyAlignment="1">
      <alignment vertical="center" wrapText="1"/>
    </xf>
    <xf numFmtId="164" fontId="0" fillId="0" borderId="0" xfId="0" applyNumberFormat="1" applyAlignment="1">
      <alignment vertical="center" wrapText="1"/>
    </xf>
    <xf numFmtId="165" fontId="0" fillId="0" borderId="0" xfId="48" applyFont="1" applyAlignment="1">
      <alignment vertical="center" wrapText="1"/>
    </xf>
    <xf numFmtId="0" fontId="5" fillId="0" borderId="0" xfId="0" applyFont="1" applyAlignment="1">
      <alignment horizontal="center" wrapText="1"/>
    </xf>
    <xf numFmtId="9" fontId="5" fillId="0" borderId="0" xfId="0" applyNumberFormat="1" applyFont="1" applyAlignment="1">
      <alignment wrapText="1"/>
    </xf>
    <xf numFmtId="170" fontId="5" fillId="0" borderId="0" xfId="0" applyNumberFormat="1" applyFont="1" applyAlignment="1">
      <alignment wrapText="1"/>
    </xf>
    <xf numFmtId="0" fontId="5" fillId="0" borderId="0" xfId="0" applyFont="1" applyAlignment="1">
      <alignment wrapText="1"/>
    </xf>
    <xf numFmtId="168" fontId="8" fillId="0" borderId="1" xfId="0" applyNumberFormat="1" applyFont="1" applyBorder="1" applyAlignment="1">
      <alignment horizontal="center" vertical="center" wrapText="1"/>
    </xf>
    <xf numFmtId="168" fontId="8" fillId="0" borderId="2" xfId="0" applyNumberFormat="1" applyFont="1" applyBorder="1" applyAlignment="1">
      <alignment horizontal="center" vertical="center" wrapText="1"/>
    </xf>
    <xf numFmtId="168" fontId="8" fillId="0" borderId="3" xfId="0" applyNumberFormat="1" applyFont="1" applyBorder="1" applyAlignment="1">
      <alignment horizontal="center" vertical="center" wrapText="1"/>
    </xf>
    <xf numFmtId="0" fontId="9" fillId="0" borderId="9" xfId="0" quotePrefix="1" applyFont="1" applyBorder="1" applyAlignment="1">
      <alignment horizontal="center" vertical="center" wrapText="1"/>
    </xf>
    <xf numFmtId="9" fontId="5" fillId="0" borderId="0" xfId="49" applyFont="1" applyAlignment="1">
      <alignment horizontal="center" wrapText="1"/>
    </xf>
    <xf numFmtId="0" fontId="5" fillId="0" borderId="0" xfId="0" applyFont="1" applyBorder="1" applyAlignment="1">
      <alignment horizontal="center" wrapText="1"/>
    </xf>
    <xf numFmtId="0" fontId="9" fillId="0" borderId="8" xfId="0" quotePrefix="1" applyFont="1" applyBorder="1" applyAlignment="1">
      <alignment horizontal="center" vertical="center" wrapText="1"/>
    </xf>
    <xf numFmtId="10" fontId="10" fillId="0" borderId="9" xfId="49" applyNumberFormat="1" applyFont="1" applyFill="1" applyBorder="1" applyAlignment="1">
      <alignment horizontal="center" vertical="center" wrapText="1"/>
    </xf>
    <xf numFmtId="0" fontId="11" fillId="0" borderId="0" xfId="0" applyFont="1" applyBorder="1" applyAlignment="1">
      <alignment wrapText="1"/>
    </xf>
    <xf numFmtId="0" fontId="11" fillId="0" borderId="7" xfId="0" applyFont="1" applyFill="1" applyBorder="1" applyAlignment="1" applyProtection="1">
      <alignment horizontal="center" vertical="center" wrapText="1"/>
    </xf>
    <xf numFmtId="0" fontId="8" fillId="0" borderId="8" xfId="0" applyFont="1" applyFill="1" applyBorder="1" applyAlignment="1" applyProtection="1">
      <alignment horizontal="center" vertical="center" wrapText="1"/>
    </xf>
    <xf numFmtId="167" fontId="8" fillId="0" borderId="8" xfId="0" applyNumberFormat="1" applyFont="1" applyFill="1" applyBorder="1" applyAlignment="1" applyProtection="1">
      <alignment horizontal="center" vertical="center" wrapText="1"/>
    </xf>
    <xf numFmtId="168" fontId="8" fillId="0" borderId="8" xfId="0" applyNumberFormat="1" applyFont="1" applyFill="1" applyBorder="1" applyAlignment="1" applyProtection="1">
      <alignment horizontal="center" vertical="center" wrapText="1"/>
    </xf>
    <xf numFmtId="3" fontId="8" fillId="0" borderId="9" xfId="0" applyNumberFormat="1" applyFont="1" applyFill="1" applyBorder="1" applyAlignment="1" applyProtection="1">
      <alignment horizontal="center" vertical="center" wrapText="1"/>
    </xf>
    <xf numFmtId="0" fontId="8" fillId="0" borderId="0" xfId="0" applyFont="1" applyFill="1" applyBorder="1" applyAlignment="1">
      <alignment wrapText="1"/>
    </xf>
    <xf numFmtId="0" fontId="5" fillId="0" borderId="0" xfId="0" applyFont="1" applyBorder="1" applyAlignment="1">
      <alignment horizontal="center" vertical="center" wrapText="1"/>
    </xf>
    <xf numFmtId="165" fontId="5" fillId="0" borderId="0" xfId="48" applyFont="1" applyFill="1" applyBorder="1" applyAlignment="1">
      <alignment vertical="center" wrapText="1"/>
    </xf>
    <xf numFmtId="165" fontId="5" fillId="0" borderId="0" xfId="48" applyFont="1" applyAlignment="1">
      <alignment wrapText="1"/>
    </xf>
    <xf numFmtId="165" fontId="5" fillId="0" borderId="0" xfId="0" applyNumberFormat="1" applyFont="1" applyAlignment="1">
      <alignment wrapText="1"/>
    </xf>
    <xf numFmtId="10" fontId="10" fillId="0" borderId="0" xfId="49" applyNumberFormat="1" applyFont="1" applyFill="1" applyBorder="1" applyAlignment="1">
      <alignment horizontal="center" vertical="center" wrapText="1"/>
    </xf>
    <xf numFmtId="3" fontId="8" fillId="0" borderId="0" xfId="0" applyNumberFormat="1" applyFont="1" applyFill="1" applyBorder="1" applyAlignment="1" applyProtection="1">
      <alignment horizontal="center" vertical="center" wrapText="1"/>
    </xf>
    <xf numFmtId="169" fontId="5" fillId="0" borderId="0" xfId="0" applyNumberFormat="1" applyFont="1" applyFill="1" applyBorder="1" applyAlignment="1" applyProtection="1">
      <alignment horizontal="left" vertical="center" wrapText="1"/>
    </xf>
    <xf numFmtId="0" fontId="9" fillId="2" borderId="4" xfId="0" applyFont="1" applyFill="1" applyBorder="1" applyAlignment="1" applyProtection="1">
      <alignment horizontal="center" wrapText="1"/>
      <protection locked="0"/>
    </xf>
    <xf numFmtId="0" fontId="9" fillId="2" borderId="5" xfId="0" applyFont="1" applyFill="1" applyBorder="1" applyAlignment="1" applyProtection="1">
      <alignment horizontal="center" wrapText="1"/>
      <protection locked="0"/>
    </xf>
    <xf numFmtId="0" fontId="9" fillId="2" borderId="6" xfId="0" applyFont="1" applyFill="1" applyBorder="1" applyAlignment="1" applyProtection="1">
      <alignment horizontal="center" wrapText="1"/>
      <protection locked="0"/>
    </xf>
    <xf numFmtId="0" fontId="9" fillId="0" borderId="13" xfId="0" applyFont="1" applyFill="1" applyBorder="1" applyAlignment="1" applyProtection="1">
      <alignment horizontal="center" vertical="center" wrapText="1"/>
    </xf>
    <xf numFmtId="171" fontId="9" fillId="0" borderId="13" xfId="0" applyNumberFormat="1" applyFont="1" applyFill="1" applyBorder="1" applyAlignment="1" applyProtection="1">
      <alignment horizontal="center" vertical="center" wrapText="1"/>
    </xf>
    <xf numFmtId="169" fontId="5" fillId="0" borderId="13" xfId="1" applyNumberFormat="1" applyFont="1" applyFill="1" applyBorder="1" applyAlignment="1" applyProtection="1">
      <alignment horizontal="center" vertical="center" wrapText="1"/>
    </xf>
    <xf numFmtId="0" fontId="5" fillId="0" borderId="14" xfId="0" applyFont="1" applyBorder="1" applyAlignment="1">
      <alignment wrapText="1"/>
    </xf>
    <xf numFmtId="165" fontId="5" fillId="0" borderId="13" xfId="48" applyFont="1" applyFill="1" applyBorder="1" applyAlignment="1" applyProtection="1">
      <alignment horizontal="center" vertical="center" wrapText="1"/>
    </xf>
    <xf numFmtId="0" fontId="9" fillId="0" borderId="0" xfId="0" applyFont="1" applyFill="1" applyBorder="1" applyAlignment="1" applyProtection="1">
      <alignment horizontal="center" vertical="center" wrapText="1"/>
    </xf>
    <xf numFmtId="171" fontId="9" fillId="0" borderId="0" xfId="0" applyNumberFormat="1" applyFont="1" applyFill="1" applyBorder="1" applyAlignment="1" applyProtection="1">
      <alignment horizontal="center" vertical="center" wrapText="1"/>
    </xf>
    <xf numFmtId="165" fontId="5" fillId="0" borderId="0" xfId="48" applyFont="1" applyFill="1" applyBorder="1" applyAlignment="1" applyProtection="1">
      <alignment horizontal="center" vertical="center" wrapText="1"/>
    </xf>
    <xf numFmtId="169" fontId="5" fillId="0" borderId="0" xfId="1" applyNumberFormat="1" applyFont="1" applyFill="1" applyBorder="1" applyAlignment="1" applyProtection="1">
      <alignment horizontal="center" vertical="center" wrapText="1"/>
    </xf>
    <xf numFmtId="49" fontId="9" fillId="0" borderId="13" xfId="0" applyNumberFormat="1" applyFont="1" applyFill="1" applyBorder="1" applyAlignment="1" applyProtection="1">
      <alignment horizontal="center" vertical="center" wrapText="1"/>
    </xf>
    <xf numFmtId="49" fontId="9" fillId="0" borderId="0" xfId="0" applyNumberFormat="1" applyFont="1" applyFill="1" applyBorder="1" applyAlignment="1" applyProtection="1">
      <alignment horizontal="center" vertical="center" wrapText="1"/>
    </xf>
    <xf numFmtId="0" fontId="5" fillId="0" borderId="18" xfId="0" applyFont="1" applyBorder="1" applyAlignment="1">
      <alignment wrapText="1"/>
    </xf>
    <xf numFmtId="49" fontId="10" fillId="4" borderId="16" xfId="0" applyNumberFormat="1" applyFont="1" applyFill="1" applyBorder="1" applyAlignment="1" applyProtection="1">
      <alignment horizontal="center" vertical="center" wrapText="1"/>
      <protection locked="0"/>
    </xf>
    <xf numFmtId="49" fontId="10" fillId="4" borderId="17" xfId="0" applyNumberFormat="1" applyFont="1" applyFill="1" applyBorder="1" applyAlignment="1" applyProtection="1">
      <alignment horizontal="center" vertical="center" wrapText="1"/>
      <protection locked="0"/>
    </xf>
    <xf numFmtId="49" fontId="13" fillId="0" borderId="5" xfId="0" applyNumberFormat="1" applyFont="1" applyFill="1" applyBorder="1" applyAlignment="1" applyProtection="1">
      <alignment horizontal="center" vertical="center" wrapText="1"/>
    </xf>
    <xf numFmtId="0" fontId="12" fillId="0" borderId="5" xfId="0" applyFont="1" applyFill="1" applyBorder="1" applyAlignment="1" applyProtection="1">
      <alignment horizontal="center" vertical="center" wrapText="1"/>
    </xf>
    <xf numFmtId="171" fontId="13" fillId="0" borderId="5" xfId="0" applyNumberFormat="1" applyFont="1" applyFill="1" applyBorder="1" applyAlignment="1" applyProtection="1">
      <alignment horizontal="center" vertical="center" wrapText="1"/>
    </xf>
    <xf numFmtId="169" fontId="14" fillId="0" borderId="5" xfId="0" applyNumberFormat="1" applyFont="1" applyFill="1" applyBorder="1" applyAlignment="1" applyProtection="1">
      <alignment horizontal="center" vertical="center" wrapText="1"/>
    </xf>
    <xf numFmtId="169" fontId="14" fillId="0" borderId="6" xfId="0" applyNumberFormat="1" applyFont="1" applyFill="1" applyBorder="1" applyAlignment="1" applyProtection="1">
      <alignment horizontal="center" vertical="center" wrapText="1"/>
    </xf>
    <xf numFmtId="169" fontId="5" fillId="0" borderId="15" xfId="0" applyNumberFormat="1" applyFont="1" applyFill="1" applyBorder="1" applyAlignment="1" applyProtection="1">
      <alignment horizontal="center" vertical="center" wrapText="1"/>
    </xf>
    <xf numFmtId="169" fontId="5" fillId="0" borderId="12" xfId="0" applyNumberFormat="1" applyFont="1" applyFill="1" applyBorder="1" applyAlignment="1" applyProtection="1">
      <alignment horizontal="center" vertical="center" wrapText="1"/>
    </xf>
    <xf numFmtId="0" fontId="7" fillId="0" borderId="10" xfId="0" applyFont="1" applyBorder="1" applyAlignment="1">
      <alignment horizontal="center" wrapText="1"/>
    </xf>
    <xf numFmtId="0" fontId="7" fillId="0" borderId="4" xfId="0" applyFont="1" applyBorder="1" applyAlignment="1">
      <alignment horizontal="center" wrapText="1"/>
    </xf>
    <xf numFmtId="0" fontId="7" fillId="0" borderId="11" xfId="0" applyFont="1" applyBorder="1" applyAlignment="1">
      <alignment horizontal="center" wrapText="1"/>
    </xf>
    <xf numFmtId="0" fontId="7" fillId="0" borderId="12" xfId="0" applyFont="1" applyBorder="1" applyAlignment="1">
      <alignment horizontal="center" wrapText="1"/>
    </xf>
    <xf numFmtId="0" fontId="9" fillId="0" borderId="11" xfId="0" quotePrefix="1" applyFont="1" applyBorder="1" applyAlignment="1">
      <alignment horizontal="center" textRotation="180" wrapText="1"/>
    </xf>
    <xf numFmtId="0" fontId="9" fillId="0" borderId="12" xfId="0" quotePrefix="1" applyFont="1" applyBorder="1" applyAlignment="1">
      <alignment horizontal="center" textRotation="180" wrapText="1"/>
    </xf>
    <xf numFmtId="0" fontId="6" fillId="3" borderId="7" xfId="0" applyFont="1" applyFill="1" applyBorder="1" applyAlignment="1">
      <alignment horizontal="center" vertical="center" wrapText="1"/>
    </xf>
    <xf numFmtId="0" fontId="6" fillId="3" borderId="8" xfId="0" applyFont="1" applyFill="1" applyBorder="1" applyAlignment="1">
      <alignment horizontal="center" vertical="center" wrapText="1"/>
    </xf>
    <xf numFmtId="0" fontId="6" fillId="3" borderId="9" xfId="0" applyFont="1" applyFill="1" applyBorder="1" applyAlignment="1">
      <alignment horizontal="center" vertical="center" wrapText="1"/>
    </xf>
    <xf numFmtId="0" fontId="7" fillId="0" borderId="7" xfId="0" applyFont="1" applyBorder="1" applyAlignment="1">
      <alignment horizontal="right" vertical="center" wrapText="1"/>
    </xf>
    <xf numFmtId="0" fontId="7" fillId="0" borderId="8" xfId="0" applyFont="1" applyBorder="1" applyAlignment="1">
      <alignment horizontal="right" vertical="center" wrapText="1"/>
    </xf>
  </cellXfs>
  <cellStyles count="50">
    <cellStyle name="Migliaia" xfId="1" builtinId="3"/>
    <cellStyle name="Normale" xfId="0" builtinId="0"/>
    <cellStyle name="Normale 10" xfId="2"/>
    <cellStyle name="Normale 11" xfId="12"/>
    <cellStyle name="Normale 12" xfId="13"/>
    <cellStyle name="Normale 13" xfId="14"/>
    <cellStyle name="Normale 14" xfId="15"/>
    <cellStyle name="Normale 15" xfId="6"/>
    <cellStyle name="Normale 16" xfId="9"/>
    <cellStyle name="Normale 17" xfId="16"/>
    <cellStyle name="Normale 18" xfId="17"/>
    <cellStyle name="Normale 2" xfId="3"/>
    <cellStyle name="Normale 2 2" xfId="47"/>
    <cellStyle name="Normale 20" xfId="18"/>
    <cellStyle name="Normale 21" xfId="5"/>
    <cellStyle name="Normale 22" xfId="19"/>
    <cellStyle name="Normale 25" xfId="20"/>
    <cellStyle name="Normale 26" xfId="21"/>
    <cellStyle name="Normale 27" xfId="22"/>
    <cellStyle name="Normale 28" xfId="23"/>
    <cellStyle name="Normale 29" xfId="24"/>
    <cellStyle name="Normale 3" xfId="4"/>
    <cellStyle name="Normale 30" xfId="25"/>
    <cellStyle name="Normale 31" xfId="26"/>
    <cellStyle name="Normale 32" xfId="27"/>
    <cellStyle name="Normale 33" xfId="28"/>
    <cellStyle name="Normale 34" xfId="29"/>
    <cellStyle name="Normale 35" xfId="30"/>
    <cellStyle name="Normale 36" xfId="31"/>
    <cellStyle name="Normale 37" xfId="32"/>
    <cellStyle name="Normale 38" xfId="33"/>
    <cellStyle name="Normale 39" xfId="34"/>
    <cellStyle name="Normale 40" xfId="35"/>
    <cellStyle name="Normale 41" xfId="36"/>
    <cellStyle name="Normale 42" xfId="37"/>
    <cellStyle name="Normale 44" xfId="38"/>
    <cellStyle name="Normale 45" xfId="39"/>
    <cellStyle name="Normale 46" xfId="40"/>
    <cellStyle name="Normale 47" xfId="41"/>
    <cellStyle name="Normale 48" xfId="42"/>
    <cellStyle name="Normale 49" xfId="43"/>
    <cellStyle name="Normale 5" xfId="7"/>
    <cellStyle name="Normale 51" xfId="45"/>
    <cellStyle name="Normale 52" xfId="46"/>
    <cellStyle name="Normale 54" xfId="44"/>
    <cellStyle name="Normale 7" xfId="8"/>
    <cellStyle name="Normale 8" xfId="10"/>
    <cellStyle name="Normale 9" xfId="11"/>
    <cellStyle name="Percentuale" xfId="49" builtinId="5"/>
    <cellStyle name="Valuta" xfId="48" builtinId="4"/>
  </cellStyles>
  <dxfs count="16"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Garamond"/>
        <scheme val="none"/>
      </font>
      <numFmt numFmtId="169" formatCode="_-[$€-410]\ * #,##0.00_-;\-[$€-410]\ * #,##0.00_-;_-[$€-410]\ * &quot;-&quot;??_-;_-@_-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 style="medium">
          <color indexed="64"/>
        </right>
        <top/>
        <bottom style="medium">
          <color indexed="64"/>
        </bottom>
      </border>
      <protection locked="1" hidden="0"/>
    </dxf>
    <dxf>
      <numFmt numFmtId="169" formatCode="_-[$€-410]\ * #,##0.00_-;\-[$€-410]\ * #,##0.00_-;_-[$€-410]\ * &quot;-&quot;??_-;_-@_-"/>
      <alignment horizontal="left" vertical="center" textRotation="0" wrapText="1" indent="0" justifyLastLine="0" shrinkToFit="0" readingOrder="0"/>
      <border diagonalUp="0" diagonalDown="0">
        <left/>
        <right style="medium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Garamond"/>
        <scheme val="none"/>
      </font>
      <numFmt numFmtId="169" formatCode="_-[$€-410]\ * #,##0.00_-;\-[$€-410]\ * #,##0.00_-;_-[$€-410]\ * &quot;-&quot;??_-;_-@_-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/>
        <bottom style="medium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Garamond"/>
        <scheme val="none"/>
      </font>
      <numFmt numFmtId="169" formatCode="_-[$€-410]\ * #,##0.00_-;\-[$€-410]\ * #,##0.00_-;_-[$€-410]\ * &quot;-&quot;??_-;_-@_-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Garamond"/>
        <scheme val="none"/>
      </font>
      <numFmt numFmtId="169" formatCode="_-[$€-410]\ * #,##0.00_-;\-[$€-410]\ * #,##0.00_-;_-[$€-410]\ * &quot;-&quot;??_-;_-@_-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/>
        <bottom style="medium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Garamond"/>
        <scheme val="none"/>
      </font>
      <numFmt numFmtId="171" formatCode="_-[$€-410]\ * #,##0.00000_-;\-[$€-410]\ * #,##0.00000_-;_-[$€-410]\ * &quot;-&quot;??_-;_-@_-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/>
        <bottom style="medium">
          <color indexed="64"/>
        </bottom>
      </border>
      <protection locked="1" hidden="0"/>
    </dxf>
    <dxf>
      <font>
        <b/>
      </font>
      <numFmt numFmtId="171" formatCode="_-[$€-410]\ * #,##0.00000_-;\-[$€-410]\ * #,##0.00000_-;_-[$€-410]\ * &quot;-&quot;??_-;_-@_-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Garamond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/>
        <bottom style="medium">
          <color indexed="64"/>
        </bottom>
      </border>
      <protection locked="1" hidden="0"/>
    </dxf>
    <dxf>
      <font>
        <b/>
        <strike val="0"/>
        <outline val="0"/>
        <shadow val="0"/>
        <u val="none"/>
        <vertAlign val="baseline"/>
        <sz val="11"/>
        <color auto="1"/>
        <name val="Garamond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Garamond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/>
        <bottom style="medium">
          <color indexed="64"/>
        </bottom>
      </border>
      <protection locked="1" hidden="0"/>
    </dxf>
    <dxf>
      <font>
        <b/>
        <strike val="0"/>
        <outline val="0"/>
        <shadow val="0"/>
        <u val="none"/>
        <vertAlign val="baseline"/>
        <sz val="11"/>
        <color auto="1"/>
        <name val="Garamond"/>
        <scheme val="none"/>
      </font>
      <numFmt numFmtId="30" formatCode="@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>
        <left style="medium">
          <color indexed="64"/>
        </left>
        <right/>
        <top/>
        <bottom/>
        <vertical/>
        <horizontal/>
      </border>
      <protection locked="1" hidden="0"/>
    </dxf>
    <dxf>
      <font>
        <strike val="0"/>
        <outline val="0"/>
        <shadow val="0"/>
        <u val="none"/>
        <vertAlign val="baseline"/>
        <name val="Garamond"/>
        <scheme val="none"/>
      </font>
    </dxf>
    <dxf>
      <border outline="0">
        <top style="thin">
          <color indexed="64"/>
        </top>
      </border>
    </dxf>
    <dxf>
      <font>
        <strike val="0"/>
        <outline val="0"/>
        <shadow val="0"/>
        <u val="none"/>
        <vertAlign val="baseline"/>
        <sz val="11"/>
        <color auto="1"/>
        <name val="Garamond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border>
        <bottom style="medium">
          <color indexed="64"/>
        </bottom>
      </border>
    </dxf>
    <dxf>
      <font>
        <b/>
        <strike val="0"/>
        <outline val="0"/>
        <shadow val="0"/>
        <u val="none"/>
        <vertAlign val="baseline"/>
        <sz val="12"/>
        <color auto="1"/>
        <name val="Garamond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ables/table1.xml><?xml version="1.0" encoding="utf-8"?>
<table xmlns="http://schemas.openxmlformats.org/spreadsheetml/2006/main" id="1" name="Tabella1" displayName="Tabella1" ref="D13:I16" totalsRowCount="1" headerRowDxfId="15" dataDxfId="13" totalsRowDxfId="11" headerRowBorderDxfId="14" tableBorderDxfId="12">
  <tableColumns count="6">
    <tableColumn id="1" name="CIG" totalsRowLabel="Totale" dataDxfId="10" totalsRowDxfId="9"/>
    <tableColumn id="2" name="Lotto" dataDxfId="8" totalsRowDxfId="7"/>
    <tableColumn id="4" name="IMPORTO complessivo presunto al netto dell'opzione al rinnovo" totalsRowFunction="sum" dataDxfId="6" totalsRowDxfId="5"/>
    <tableColumn id="5" name="Garanzia Provvisoria Base (2% base d'asta)" totalsRowFunction="custom" totalsRowDxfId="4" dataCellStyle="Valuta">
      <calculatedColumnFormula>(Tabella1[[#This Row],[IMPORTO complessivo presunto al netto dell''opzione al rinnovo]])*2%</calculatedColumnFormula>
      <totalsRowFormula>SUMIF(B14:C15,"SI",Tabella1[Garanzia Provvisoria Base (2% base d''asta)])</totalsRowFormula>
    </tableColumn>
    <tableColumn id="3" name="Garanzia ridotta" totalsRowFunction="custom" dataDxfId="3" totalsRowDxfId="2" dataCellStyle="Migliaia">
      <calculatedColumnFormula>IF($I$11&lt;1,Tabella1[[#This Row],[Garanzia Provvisoria Base (2% base d''asta)]]*$I$11,"")</calculatedColumnFormula>
      <totalsRowFormula>SUMIF(B14:C15,"SI",Tabella1[Garanzia ridotta])</totalsRowFormula>
    </tableColumn>
    <tableColumn id="7" name="Importo Contributo CIG per O.E." totalsRowFunction="custom" dataDxfId="1" totalsRowDxfId="0">
      <calculatedColumnFormula>IF(AND(Tabella1[[#This Row],[IMPORTO complessivo presunto al netto dell''opzione al rinnovo]]&lt;&gt;"",Tabella1[[#This Row],[IMPORTO complessivo presunto al netto dell''opzione al rinnovo]]&gt;0),LOOKUP(Tabella1[[#This Row],[IMPORTO complessivo presunto al netto dell''opzione al rinnovo]],Foglio1!$C$4:$D$13),0)</calculatedColumnFormula>
      <totalsRowFormula>SUMIF(B14:C15,"SI",Tabella1[Importo Contributo CIG per O.E.])</totalsRowFormula>
    </tableColumn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L23"/>
  <sheetViews>
    <sheetView showGridLines="0" tabSelected="1" topLeftCell="A3" zoomScale="85" zoomScaleNormal="85" zoomScaleSheetLayoutView="100" zoomScalePageLayoutView="90" workbookViewId="0">
      <selection activeCell="G14" sqref="G14"/>
    </sheetView>
  </sheetViews>
  <sheetFormatPr defaultColWidth="9.140625" defaultRowHeight="15" x14ac:dyDescent="0.25"/>
  <cols>
    <col min="1" max="1" width="2.85546875" style="8" customWidth="1"/>
    <col min="2" max="2" width="22.140625" style="8" customWidth="1"/>
    <col min="3" max="3" width="5.28515625" style="8" bestFit="1" customWidth="1"/>
    <col min="4" max="5" width="20.7109375" style="8" customWidth="1"/>
    <col min="6" max="6" width="23.140625" style="8" bestFit="1" customWidth="1"/>
    <col min="7" max="10" width="20.7109375" style="8" customWidth="1"/>
    <col min="11" max="11" width="11.7109375" style="8" customWidth="1"/>
    <col min="12" max="12" width="5.85546875" style="8" customWidth="1"/>
    <col min="13" max="17" width="26.85546875" style="8" customWidth="1"/>
    <col min="18" max="18" width="19.5703125" style="8" customWidth="1"/>
    <col min="19" max="20" width="23.42578125" style="8" customWidth="1"/>
    <col min="21" max="21" width="23.5703125" style="8" customWidth="1"/>
    <col min="22" max="22" width="3.140625" style="8" customWidth="1"/>
    <col min="23" max="16384" width="9.140625" style="8"/>
  </cols>
  <sheetData>
    <row r="1" spans="2:12" s="5" customFormat="1" hidden="1" x14ac:dyDescent="0.25">
      <c r="D1" s="5" t="s">
        <v>21</v>
      </c>
      <c r="E1" s="5" t="s">
        <v>21</v>
      </c>
      <c r="F1" s="5" t="s">
        <v>21</v>
      </c>
      <c r="G1" s="5" t="s">
        <v>21</v>
      </c>
      <c r="K1" s="6">
        <f>MAX((D8+MAX(F8:G8)+H8),I8)</f>
        <v>0</v>
      </c>
    </row>
    <row r="2" spans="2:12" s="5" customFormat="1" ht="133.9" hidden="1" customHeight="1" thickBot="1" x14ac:dyDescent="0.3">
      <c r="D2" s="5" t="s">
        <v>20</v>
      </c>
      <c r="E2" s="5" t="s">
        <v>20</v>
      </c>
      <c r="F2" s="5" t="s">
        <v>20</v>
      </c>
      <c r="G2" s="5" t="s">
        <v>20</v>
      </c>
      <c r="H2" s="5" t="s">
        <v>20</v>
      </c>
      <c r="I2" s="5" t="s">
        <v>20</v>
      </c>
      <c r="J2" s="5" t="s">
        <v>22</v>
      </c>
      <c r="K2" s="7">
        <f>PRODUCT(D9:J9)</f>
        <v>1</v>
      </c>
      <c r="L2" s="7">
        <f>IF(K1&gt;0,K1,J8)</f>
        <v>0</v>
      </c>
    </row>
    <row r="3" spans="2:12" s="5" customFormat="1" ht="54.6" customHeight="1" thickBot="1" x14ac:dyDescent="0.3">
      <c r="D3" s="61" t="s">
        <v>19</v>
      </c>
      <c r="E3" s="62"/>
      <c r="F3" s="62"/>
      <c r="G3" s="62"/>
      <c r="H3" s="62"/>
      <c r="I3" s="62"/>
      <c r="J3" s="63"/>
    </row>
    <row r="4" spans="2:12" ht="79.5" thickBot="1" x14ac:dyDescent="0.3">
      <c r="B4" s="55" t="s">
        <v>31</v>
      </c>
      <c r="D4" s="9" t="s">
        <v>16</v>
      </c>
      <c r="E4" s="10" t="s">
        <v>28</v>
      </c>
      <c r="F4" s="10" t="s">
        <v>23</v>
      </c>
      <c r="G4" s="10" t="s">
        <v>24</v>
      </c>
      <c r="H4" s="10" t="s">
        <v>17</v>
      </c>
      <c r="I4" s="10" t="s">
        <v>18</v>
      </c>
      <c r="J4" s="11" t="s">
        <v>33</v>
      </c>
    </row>
    <row r="5" spans="2:12" s="5" customFormat="1" ht="37.15" customHeight="1" thickBot="1" x14ac:dyDescent="0.3">
      <c r="B5" s="56"/>
      <c r="C5" s="12" t="s">
        <v>26</v>
      </c>
      <c r="D5" s="31"/>
      <c r="E5" s="32"/>
      <c r="F5" s="32"/>
      <c r="G5" s="32"/>
      <c r="H5" s="32"/>
      <c r="I5" s="32"/>
      <c r="J5" s="33"/>
    </row>
    <row r="6" spans="2:12" s="5" customFormat="1" hidden="1" x14ac:dyDescent="0.25">
      <c r="D6" s="5">
        <f t="shared" ref="D6:J6" si="0">IF(D5="si",1,0)</f>
        <v>0</v>
      </c>
      <c r="E6" s="5">
        <f t="shared" si="0"/>
        <v>0</v>
      </c>
      <c r="F6" s="5">
        <f t="shared" si="0"/>
        <v>0</v>
      </c>
      <c r="G6" s="5">
        <f t="shared" si="0"/>
        <v>0</v>
      </c>
      <c r="H6" s="5">
        <f t="shared" si="0"/>
        <v>0</v>
      </c>
      <c r="I6" s="5">
        <f t="shared" si="0"/>
        <v>0</v>
      </c>
      <c r="J6" s="5">
        <f t="shared" si="0"/>
        <v>0</v>
      </c>
    </row>
    <row r="7" spans="2:12" s="5" customFormat="1" hidden="1" x14ac:dyDescent="0.25">
      <c r="D7" s="13">
        <v>0.5</v>
      </c>
      <c r="E7" s="13">
        <v>0.5</v>
      </c>
      <c r="F7" s="13">
        <v>0.3</v>
      </c>
      <c r="G7" s="13">
        <v>0.2</v>
      </c>
      <c r="H7" s="13">
        <v>0.2</v>
      </c>
      <c r="I7" s="13">
        <v>0.15</v>
      </c>
      <c r="J7" s="13">
        <v>0.3</v>
      </c>
    </row>
    <row r="8" spans="2:12" s="5" customFormat="1" hidden="1" x14ac:dyDescent="0.25">
      <c r="D8" s="5">
        <f>D6*D7</f>
        <v>0</v>
      </c>
      <c r="E8" s="5">
        <f>E6*E7</f>
        <v>0</v>
      </c>
      <c r="F8" s="5">
        <f t="shared" ref="F8:J8" si="1">F6*F7</f>
        <v>0</v>
      </c>
      <c r="G8" s="5">
        <f t="shared" si="1"/>
        <v>0</v>
      </c>
      <c r="H8" s="5">
        <f t="shared" si="1"/>
        <v>0</v>
      </c>
      <c r="I8" s="5">
        <f t="shared" si="1"/>
        <v>0</v>
      </c>
      <c r="J8" s="5">
        <f t="shared" si="1"/>
        <v>0</v>
      </c>
    </row>
    <row r="9" spans="2:12" s="5" customFormat="1" hidden="1" x14ac:dyDescent="0.25">
      <c r="E9" s="5">
        <f>1-MAX(D8:E8)</f>
        <v>1</v>
      </c>
      <c r="G9" s="5">
        <f>1-MAX(F8:G8)</f>
        <v>1</v>
      </c>
      <c r="H9" s="5">
        <f>1-H8</f>
        <v>1</v>
      </c>
      <c r="I9" s="5">
        <f>1-I8</f>
        <v>1</v>
      </c>
      <c r="J9" s="5">
        <f>IF(SUM(D8:I8)=0,1-J8,1)</f>
        <v>1</v>
      </c>
    </row>
    <row r="10" spans="2:12" s="5" customFormat="1" ht="15.75" thickBot="1" x14ac:dyDescent="0.3">
      <c r="K10" s="7"/>
    </row>
    <row r="11" spans="2:12" s="5" customFormat="1" ht="37.9" customHeight="1" thickBot="1" x14ac:dyDescent="0.3">
      <c r="C11" s="14"/>
      <c r="E11" s="64" t="s">
        <v>32</v>
      </c>
      <c r="F11" s="65"/>
      <c r="G11" s="65"/>
      <c r="H11" s="15" t="s">
        <v>26</v>
      </c>
      <c r="I11" s="16">
        <f>K2</f>
        <v>1</v>
      </c>
      <c r="J11" s="28"/>
      <c r="K11" s="7"/>
    </row>
    <row r="12" spans="2:12" s="5" customFormat="1" ht="26.45" customHeight="1" thickBot="1" x14ac:dyDescent="0.3">
      <c r="B12" s="57" t="s">
        <v>25</v>
      </c>
      <c r="C12" s="58"/>
    </row>
    <row r="13" spans="2:12" s="17" customFormat="1" ht="63.75" thickBot="1" x14ac:dyDescent="0.3">
      <c r="B13" s="59" t="s">
        <v>26</v>
      </c>
      <c r="C13" s="60"/>
      <c r="D13" s="18" t="s">
        <v>0</v>
      </c>
      <c r="E13" s="19" t="s">
        <v>13</v>
      </c>
      <c r="F13" s="20" t="s">
        <v>30</v>
      </c>
      <c r="G13" s="21" t="s">
        <v>29</v>
      </c>
      <c r="H13" s="21" t="s">
        <v>27</v>
      </c>
      <c r="I13" s="22" t="s">
        <v>14</v>
      </c>
      <c r="J13" s="29"/>
      <c r="K13" s="23"/>
    </row>
    <row r="14" spans="2:12" s="24" customFormat="1" ht="18.75" x14ac:dyDescent="0.25">
      <c r="B14" s="46"/>
      <c r="C14" s="47"/>
      <c r="D14" s="43"/>
      <c r="E14" s="34">
        <v>1</v>
      </c>
      <c r="F14" s="35">
        <v>23560000</v>
      </c>
      <c r="G14" s="38">
        <f>(Tabella1[[#This Row],[IMPORTO complessivo presunto al netto dell''opzione al rinnovo]])*2%</f>
        <v>471200</v>
      </c>
      <c r="H14" s="36" t="str">
        <f>IF($I$11&lt;1,Tabella1[[#This Row],[Garanzia Provvisoria Base (2% base d''asta)]]*$I$11,"")</f>
        <v/>
      </c>
      <c r="I14" s="54">
        <v>560</v>
      </c>
      <c r="J14" s="30"/>
      <c r="K14" s="25"/>
    </row>
    <row r="15" spans="2:12" s="24" customFormat="1" ht="18.75" x14ac:dyDescent="0.25">
      <c r="B15" s="46"/>
      <c r="C15" s="47"/>
      <c r="D15" s="44"/>
      <c r="E15" s="39"/>
      <c r="F15" s="40"/>
      <c r="G15" s="41"/>
      <c r="H15" s="42"/>
      <c r="I15" s="53"/>
      <c r="J15" s="30"/>
      <c r="K15" s="25"/>
    </row>
    <row r="16" spans="2:12" ht="16.5" thickBot="1" x14ac:dyDescent="0.3">
      <c r="B16" s="37"/>
      <c r="C16" s="45"/>
      <c r="D16" s="48" t="s">
        <v>15</v>
      </c>
      <c r="E16" s="49"/>
      <c r="F16" s="50">
        <f>SUBTOTAL(109,Tabella1[IMPORTO complessivo presunto al netto dell''opzione al rinnovo])</f>
        <v>23560000</v>
      </c>
      <c r="G16" s="51">
        <f ca="1">SUMIF(B14:C15,"SI",Tabella1[Garanzia Provvisoria Base (2% base d''asta)])</f>
        <v>0</v>
      </c>
      <c r="H16" s="51">
        <f ca="1">SUMIF(B14:C15,"SI",Tabella1[Garanzia ridotta])</f>
        <v>0</v>
      </c>
      <c r="I16" s="52">
        <f ca="1">SUMIF(B14:C15,"SI",Tabella1[Importo Contributo CIG per O.E.])</f>
        <v>0</v>
      </c>
    </row>
    <row r="17" spans="6:7" x14ac:dyDescent="0.25">
      <c r="F17" s="26"/>
    </row>
    <row r="18" spans="6:7" x14ac:dyDescent="0.25">
      <c r="F18" s="26"/>
    </row>
    <row r="19" spans="6:7" x14ac:dyDescent="0.25">
      <c r="F19" s="27"/>
      <c r="G19" s="27"/>
    </row>
    <row r="20" spans="6:7" x14ac:dyDescent="0.25">
      <c r="F20" s="27"/>
    </row>
    <row r="21" spans="6:7" x14ac:dyDescent="0.25">
      <c r="F21" s="27"/>
    </row>
    <row r="23" spans="6:7" x14ac:dyDescent="0.25">
      <c r="F23" s="27"/>
    </row>
  </sheetData>
  <mergeCells count="5">
    <mergeCell ref="B4:B5"/>
    <mergeCell ref="B12:C12"/>
    <mergeCell ref="B13:C13"/>
    <mergeCell ref="D3:J3"/>
    <mergeCell ref="E11:G11"/>
  </mergeCells>
  <dataValidations count="2">
    <dataValidation type="list" allowBlank="1" showInputMessage="1" showErrorMessage="1" sqref="B14:B15">
      <formula1>"SI"</formula1>
    </dataValidation>
    <dataValidation type="list" allowBlank="1" showInputMessage="1" showErrorMessage="1" sqref="D5:J5">
      <formula1>"si,no"</formula1>
    </dataValidation>
  </dataValidations>
  <pageMargins left="0.70866141732283472" right="0.70866141732283472" top="1.1811023622047245" bottom="0.74803149606299213" header="0.31496062992125984" footer="0.31496062992125984"/>
  <pageSetup paperSize="9" scale="73" orientation="landscape" r:id="rId1"/>
  <headerFooter>
    <oddHeader xml:space="preserve">&amp;C&amp;"Garamond,Grassetto"&amp;16PROCEDURA APERTA PER LA FORNITURA ___________________________________________________________________________________________________&amp;12
&amp;16Allegato A4 - Scheda CIG - Garanzia - Contributo ANAC
</oddHeader>
    <oddFooter>&amp;C&amp;"Garamond,Grassetto"&amp;12Azienda Ospedaliera Universitaria Federico II
Via S.Pansini, 5 - 80131 Napoli
P.IVA e C.F.: 06909360635
www. http://www.policlinico.unina.it</oddFooter>
  </headerFooter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F13"/>
  <sheetViews>
    <sheetView workbookViewId="0">
      <selection activeCell="C26" sqref="C26"/>
    </sheetView>
  </sheetViews>
  <sheetFormatPr defaultColWidth="45.140625" defaultRowHeight="15" x14ac:dyDescent="0.25"/>
  <cols>
    <col min="1" max="1" width="5.85546875" customWidth="1"/>
    <col min="3" max="3" width="15.140625" bestFit="1" customWidth="1"/>
    <col min="4" max="4" width="25.140625" bestFit="1" customWidth="1"/>
    <col min="5" max="6" width="23.5703125" bestFit="1" customWidth="1"/>
  </cols>
  <sheetData>
    <row r="3" spans="2:6" ht="34.5" customHeight="1" x14ac:dyDescent="0.25">
      <c r="B3" s="1" t="s">
        <v>1</v>
      </c>
      <c r="C3" s="1"/>
      <c r="D3" s="1" t="s">
        <v>3</v>
      </c>
      <c r="E3" s="1"/>
      <c r="F3" s="1" t="s">
        <v>2</v>
      </c>
    </row>
    <row r="4" spans="2:6" ht="34.5" customHeight="1" x14ac:dyDescent="0.25">
      <c r="B4" s="1"/>
      <c r="C4" s="1"/>
      <c r="D4" s="1">
        <v>0</v>
      </c>
      <c r="E4" s="1">
        <v>0</v>
      </c>
      <c r="F4" s="1">
        <v>0</v>
      </c>
    </row>
    <row r="5" spans="2:6" x14ac:dyDescent="0.25">
      <c r="B5" s="2" t="s">
        <v>4</v>
      </c>
      <c r="C5" s="4">
        <v>0</v>
      </c>
      <c r="D5" s="2">
        <v>0</v>
      </c>
      <c r="E5" s="4">
        <v>40000</v>
      </c>
      <c r="F5" s="2">
        <v>0</v>
      </c>
    </row>
    <row r="6" spans="2:6" ht="30" x14ac:dyDescent="0.25">
      <c r="B6" s="2" t="s">
        <v>5</v>
      </c>
      <c r="C6" s="4">
        <v>40000</v>
      </c>
      <c r="D6" s="2">
        <v>0</v>
      </c>
      <c r="E6" s="4">
        <v>150000</v>
      </c>
      <c r="F6" s="3">
        <v>30</v>
      </c>
    </row>
    <row r="7" spans="2:6" ht="30" x14ac:dyDescent="0.25">
      <c r="B7" s="2" t="s">
        <v>6</v>
      </c>
      <c r="C7" s="4">
        <v>150000</v>
      </c>
      <c r="D7" s="3">
        <v>20</v>
      </c>
      <c r="E7" s="4">
        <v>300000</v>
      </c>
      <c r="F7" s="3">
        <v>225</v>
      </c>
    </row>
    <row r="8" spans="2:6" ht="30" x14ac:dyDescent="0.25">
      <c r="B8" s="2" t="s">
        <v>7</v>
      </c>
      <c r="C8" s="4">
        <v>300000</v>
      </c>
      <c r="D8" s="3">
        <v>35</v>
      </c>
      <c r="E8" s="4">
        <v>500000</v>
      </c>
      <c r="F8" s="3">
        <v>225</v>
      </c>
    </row>
    <row r="9" spans="2:6" ht="30" x14ac:dyDescent="0.25">
      <c r="B9" s="2" t="s">
        <v>8</v>
      </c>
      <c r="C9" s="4">
        <v>500000</v>
      </c>
      <c r="D9" s="3">
        <v>70</v>
      </c>
      <c r="E9" s="4">
        <v>800000</v>
      </c>
      <c r="F9" s="3">
        <v>375</v>
      </c>
    </row>
    <row r="10" spans="2:6" ht="30" x14ac:dyDescent="0.25">
      <c r="B10" s="2" t="s">
        <v>9</v>
      </c>
      <c r="C10" s="4">
        <v>800000</v>
      </c>
      <c r="D10" s="3">
        <v>80</v>
      </c>
      <c r="E10" s="4">
        <v>1000000</v>
      </c>
      <c r="F10" s="3">
        <v>375</v>
      </c>
    </row>
    <row r="11" spans="2:6" x14ac:dyDescent="0.25">
      <c r="B11" s="2" t="s">
        <v>10</v>
      </c>
      <c r="C11" s="4">
        <v>1000000</v>
      </c>
      <c r="D11" s="3">
        <v>140</v>
      </c>
      <c r="E11" s="4">
        <v>5000000</v>
      </c>
      <c r="F11" s="3">
        <v>600</v>
      </c>
    </row>
    <row r="12" spans="2:6" x14ac:dyDescent="0.25">
      <c r="B12" s="2" t="s">
        <v>11</v>
      </c>
      <c r="C12" s="4">
        <v>5000000</v>
      </c>
      <c r="D12" s="3">
        <v>200</v>
      </c>
      <c r="E12" s="4">
        <v>20000000</v>
      </c>
      <c r="F12" s="3">
        <v>800</v>
      </c>
    </row>
    <row r="13" spans="2:6" x14ac:dyDescent="0.25">
      <c r="B13" s="2" t="s">
        <v>12</v>
      </c>
      <c r="C13" s="4">
        <v>20000000</v>
      </c>
      <c r="D13" s="3">
        <v>500</v>
      </c>
      <c r="E13" s="4">
        <v>999999999999999</v>
      </c>
      <c r="F13" s="3">
        <v>800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ata xmlns="671b7def-5d9a-4757-ab2c-159c2db87f1f">2013-07-04T22:00:00+00:00</Data>
    <Index xmlns="http://schemas.microsoft.com/sharepoint/v3/fields">17</Index>
    <Descrizione xmlns="671b7def-5d9a-4757-ab2c-159c2db87f1f" xsi:nil="true"/>
    <ContentFile xmlns="http://schemas.microsoft.com/sharepoint/v3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AlboOnLine" ma:contentTypeID="0x01010011B05CD1139B4F85A6A732020081EAD200DE4B68CD7691364994CECDEB9E38144D" ma:contentTypeVersion="4" ma:contentTypeDescription="My Content Type" ma:contentTypeScope="" ma:versionID="549bca0264cca5b3c6a8ebf6f1bf5437">
  <xsd:schema xmlns:xsd="http://www.w3.org/2001/XMLSchema" xmlns:xs="http://www.w3.org/2001/XMLSchema" xmlns:p="http://schemas.microsoft.com/office/2006/metadata/properties" xmlns:ns1="http://schemas.microsoft.com/sharepoint/v3" xmlns:ns2="671b7def-5d9a-4757-ab2c-159c2db87f1f" xmlns:ns3="http://schemas.microsoft.com/sharepoint/v3/fields" targetNamespace="http://schemas.microsoft.com/office/2006/metadata/properties" ma:root="true" ma:fieldsID="8e459bfee5bbe08054ba6818c2c7c3e0" ns1:_="" ns2:_="" ns3:_="">
    <xsd:import namespace="http://schemas.microsoft.com/sharepoint/v3"/>
    <xsd:import namespace="671b7def-5d9a-4757-ab2c-159c2db87f1f"/>
    <xsd:import namespace="http://schemas.microsoft.com/sharepoint/v3/fields"/>
    <xsd:element name="properties">
      <xsd:complexType>
        <xsd:sequence>
          <xsd:element name="documentManagement">
            <xsd:complexType>
              <xsd:all>
                <xsd:element ref="ns1:ContentFile" minOccurs="0"/>
                <xsd:element ref="ns2:Data" minOccurs="0"/>
                <xsd:element ref="ns2:Descrizione" minOccurs="0"/>
                <xsd:element ref="ns3:Index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ContentFile" ma:index="8" nillable="true" ma:displayName="ContentFile" ma:hidden="true" ma:internalName="ContentFile" ma:readOnly="fals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71b7def-5d9a-4757-ab2c-159c2db87f1f" elementFormDefault="qualified">
    <xsd:import namespace="http://schemas.microsoft.com/office/2006/documentManagement/types"/>
    <xsd:import namespace="http://schemas.microsoft.com/office/infopath/2007/PartnerControls"/>
    <xsd:element name="Data" ma:index="9" nillable="true" ma:displayName="Data" ma:format="DateOnly" ma:indexed="true" ma:internalName="Data">
      <xsd:simpleType>
        <xsd:restriction base="dms:DateTime"/>
      </xsd:simpleType>
    </xsd:element>
    <xsd:element name="Descrizione" ma:index="10" nillable="true" ma:displayName="Descrizione" ma:description="" ma:internalName="Descrizion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Index" ma:index="11" nillable="true" ma:displayName="Index" ma:decimals="0" ma:description="" ma:hidden="true" ma:indexed="true" ma:internalName="Index" ma:readOnly="false">
      <xsd:simpleType>
        <xsd:restriction base="dms:Number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55E96EA-8860-4F0B-B74F-746C2EB5D43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5AEFFC8-9FA6-4971-ABAA-FAB0A9E6189C}">
  <ds:schemaRefs>
    <ds:schemaRef ds:uri="http://purl.org/dc/dcmitype/"/>
    <ds:schemaRef ds:uri="http://schemas.microsoft.com/office/2006/documentManagement/types"/>
    <ds:schemaRef ds:uri="http://purl.org/dc/elements/1.1/"/>
    <ds:schemaRef ds:uri="http://purl.org/dc/terms/"/>
    <ds:schemaRef ds:uri="http://schemas.openxmlformats.org/package/2006/metadata/core-properties"/>
    <ds:schemaRef ds:uri="671b7def-5d9a-4757-ab2c-159c2db87f1f"/>
    <ds:schemaRef ds:uri="http://schemas.microsoft.com/office/2006/metadata/properties"/>
    <ds:schemaRef ds:uri="http://schemas.microsoft.com/office/infopath/2007/PartnerControls"/>
    <ds:schemaRef ds:uri="http://schemas.microsoft.com/sharepoint/v3/fields"/>
    <ds:schemaRef ds:uri="http://schemas.microsoft.com/sharepoint/v3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9E68975B-376A-4817-B206-3C8AADED735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671b7def-5d9a-4757-ab2c-159c2db87f1f"/>
    <ds:schemaRef ds:uri="http://schemas.microsoft.com/sharepoint/v3/fields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1</vt:i4>
      </vt:variant>
    </vt:vector>
  </HeadingPairs>
  <TitlesOfParts>
    <vt:vector size="3" baseType="lpstr">
      <vt:lpstr>Cauzioni e Contributo</vt:lpstr>
      <vt:lpstr>Foglio1</vt:lpstr>
      <vt:lpstr>'Cauzioni e Contributo'!Area_stampa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Scheda Cauzione e Contributo AVCP</dc:title>
  <dc:creator>marisa.falanga</dc:creator>
  <cp:lastModifiedBy>Alessandra Siesto</cp:lastModifiedBy>
  <cp:lastPrinted>2017-12-15T15:09:57Z</cp:lastPrinted>
  <dcterms:created xsi:type="dcterms:W3CDTF">2013-03-11T13:33:30Z</dcterms:created>
  <dcterms:modified xsi:type="dcterms:W3CDTF">2024-09-09T10:15:15Z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0x01010011B05CD1139B4F85A6A732020081EAD200DE4B68CD7691364994CECDEB9E38144D</vt:lpwstr>
  </property>
  <property fmtid="{D5CDD505-2E9C-101B-9397-08002B2CF9AE}" pid="3" name="Albo On Line Description">
    <vt:lpwstr/>
  </property>
  <property fmtid="{D5CDD505-2E9C-101B-9397-08002B2CF9AE}" pid="4" name="Order">
    <vt:r8>1025200</vt:r8>
  </property>
  <property fmtid="{D5CDD505-2E9C-101B-9397-08002B2CF9AE}" pid="5" name="TemplateUrl">
    <vt:lpwstr/>
  </property>
  <property fmtid="{D5CDD505-2E9C-101B-9397-08002B2CF9AE}" pid="6" name="xd_Signature">
    <vt:bool>false</vt:bool>
  </property>
  <property fmtid="{D5CDD505-2E9C-101B-9397-08002B2CF9AE}" pid="7" name="xd_ProgID">
    <vt:lpwstr/>
  </property>
  <property fmtid="{D5CDD505-2E9C-101B-9397-08002B2CF9AE}" pid="8" name="_SourceUrl">
    <vt:lpwstr/>
  </property>
  <property fmtid="{D5CDD505-2E9C-101B-9397-08002B2CF9AE}" pid="9" name="_SharedFileIndex">
    <vt:lpwstr/>
  </property>
</Properties>
</file>